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925" activeTab="0"/>
  </bookViews>
  <sheets>
    <sheet name="Республика Татарстан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<sst xmlns="http://schemas.openxmlformats.org/spreadsheetml/2006/main" count="45" uniqueCount="32">
  <si>
    <t>Водохозяйственный участок</t>
  </si>
  <si>
    <t>Наименование субъекта Российской Федерации</t>
  </si>
  <si>
    <t>всего</t>
  </si>
  <si>
    <t>в том числе из водных объектов:</t>
  </si>
  <si>
    <t>поверхностных</t>
  </si>
  <si>
    <t>морских</t>
  </si>
  <si>
    <t>сброс сточных вод</t>
  </si>
  <si>
    <t xml:space="preserve">забор (изъятие) </t>
  </si>
  <si>
    <t>Квота забора (изъятия) водных ресурсов, утвержденная в СКИОВО, тыс. куб. м/год</t>
  </si>
  <si>
    <t>Квота сброса сточных вод, соответствующих нормативам качества, утвержденная в СКИОВО, тыс. куб. м/год</t>
  </si>
  <si>
    <t>Республика Татарстан</t>
  </si>
  <si>
    <t xml:space="preserve">Сумма разрешенного объема (по форме 2.5-гвр), тыс. куб. м/год </t>
  </si>
  <si>
    <t>Квоты забора (изъятия) водных ресурсов из водных объектов и сброса сточных вод, соответствующих нормативам качества,  и  сведения о наличии недораспределенного объема</t>
  </si>
  <si>
    <t>забора (изъятия) водных ресурсов из водных объектов и сброса сточных вод, соответствующих нормативам качества, по зоне деятельности Нижне-Волжского БВУ</t>
  </si>
  <si>
    <t>Нераспределенный объем, тыс. куб. м/год</t>
  </si>
  <si>
    <t xml:space="preserve">08.01.04.006 - р.Свияга от с. Альшеево до устья </t>
  </si>
  <si>
    <t xml:space="preserve">08.01.04.007 - р.Волга от Чебоксарского г/у до г. Казань без рр. Свияга и Цивиль </t>
  </si>
  <si>
    <t>08.01.05.003 - р.Сура от Сурского г/у до устья р.Алатырь</t>
  </si>
  <si>
    <t>10.01.01.012 - р.Иж от истока до устья</t>
  </si>
  <si>
    <t>10.01.01.013 - р. Ик от истока до устья</t>
  </si>
  <si>
    <t>10.01.01.014 - р.Кама от Воткинского г/у до Нижнекамского г/у без рр.Буй ( от истока  до Кармановского г/у), Иж, Ик и Белая</t>
  </si>
  <si>
    <t xml:space="preserve">10.01.01.015 - р.Кама от Нижнекамского г/у до устья без. р. Вятка  </t>
  </si>
  <si>
    <t xml:space="preserve">10.01.02.016 - р.Белая от г. Бирск до устья </t>
  </si>
  <si>
    <t>10.01.03.005 - р.Вятка от в/п пгт. Аркуль до г. Вятские Поляны</t>
  </si>
  <si>
    <t>10.01.03.006 - р.Вятка от г. Вятские  Поляны до устья</t>
  </si>
  <si>
    <t>11.01.00.001 - Волжский участок Куйбышевского вдхр. от г. Казань до пгт. Камское устье</t>
  </si>
  <si>
    <t>11.01.00.002 - р.Шешма от истока до устья</t>
  </si>
  <si>
    <t>11.01.00.003   Камский участок Куйбышевского вдхр. от устья р. Кама до пгт. Камское устье  без рр. Шешма и Волга</t>
  </si>
  <si>
    <t>11.01.00.004 - р.Большой Черемшан от истока до устья</t>
  </si>
  <si>
    <t>11.01.00.005 - Куйбышевское вдхр. от  пгт. Камское устье до Куйбышевского г/у без р. Большой Черемшан</t>
  </si>
  <si>
    <t>11.01.00.006 - р.Сок от истока до устья</t>
  </si>
  <si>
    <t>по состоянию на 24.04.2024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</si>
</sst>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mm/dd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4" fontId="2" fillId="34" borderId="0" xfId="0" applyNumberFormat="1" applyFont="1" applyFill="1" applyBorder="1" applyAlignment="1">
      <alignment horizontal="right" vertical="top"/>
    </xf>
    <xf numFmtId="4" fontId="2" fillId="35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 vertical="center" wrapText="1"/>
    </xf>
    <xf numFmtId="4" fontId="43" fillId="0" borderId="0" xfId="0" applyNumberFormat="1" applyFont="1" applyBorder="1" applyAlignment="1">
      <alignment vertical="center" wrapText="1"/>
    </xf>
    <xf numFmtId="0" fontId="3" fillId="36" borderId="10" xfId="0" applyFont="1" applyFill="1" applyBorder="1" applyAlignment="1">
      <alignment vertical="center" wrapText="1"/>
    </xf>
    <xf numFmtId="0" fontId="43" fillId="0" borderId="12" xfId="0" applyFont="1" applyBorder="1" applyAlignment="1">
      <alignment wrapText="1"/>
    </xf>
    <xf numFmtId="4" fontId="4" fillId="34" borderId="0" xfId="0" applyNumberFormat="1" applyFont="1" applyFill="1" applyBorder="1" applyAlignment="1">
      <alignment horizontal="right" vertical="top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36" borderId="0" xfId="0" applyFont="1" applyFill="1" applyAlignment="1">
      <alignment wrapText="1"/>
    </xf>
    <xf numFmtId="4" fontId="2" fillId="34" borderId="12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4" fontId="2" fillId="34" borderId="13" xfId="0" applyNumberFormat="1" applyFont="1" applyFill="1" applyBorder="1" applyAlignment="1">
      <alignment horizontal="center" vertical="center"/>
    </xf>
    <xf numFmtId="4" fontId="2" fillId="36" borderId="12" xfId="0" applyNumberFormat="1" applyFont="1" applyFill="1" applyBorder="1" applyAlignment="1">
      <alignment horizontal="center" vertical="center"/>
    </xf>
    <xf numFmtId="4" fontId="43" fillId="36" borderId="12" xfId="0" applyNumberFormat="1" applyFont="1" applyFill="1" applyBorder="1" applyAlignment="1">
      <alignment horizontal="center" vertical="center" wrapText="1"/>
    </xf>
    <xf numFmtId="2" fontId="43" fillId="36" borderId="12" xfId="0" applyNumberFormat="1" applyFont="1" applyFill="1" applyBorder="1" applyAlignment="1">
      <alignment horizontal="center" vertical="center" wrapText="1"/>
    </xf>
    <xf numFmtId="0" fontId="44" fillId="36" borderId="0" xfId="0" applyFont="1" applyFill="1" applyAlignment="1">
      <alignment/>
    </xf>
    <xf numFmtId="4" fontId="44" fillId="36" borderId="0" xfId="0" applyNumberFormat="1" applyFont="1" applyFill="1" applyAlignment="1">
      <alignment/>
    </xf>
    <xf numFmtId="0" fontId="44" fillId="36" borderId="12" xfId="0" applyFont="1" applyFill="1" applyBorder="1" applyAlignment="1">
      <alignment horizontal="center" vertical="center" wrapText="1"/>
    </xf>
    <xf numFmtId="0" fontId="43" fillId="36" borderId="0" xfId="0" applyFont="1" applyFill="1" applyAlignment="1">
      <alignment/>
    </xf>
    <xf numFmtId="0" fontId="43" fillId="36" borderId="12" xfId="0" applyFont="1" applyFill="1" applyBorder="1" applyAlignment="1">
      <alignment/>
    </xf>
    <xf numFmtId="4" fontId="2" fillId="36" borderId="12" xfId="0" applyNumberFormat="1" applyFont="1" applyFill="1" applyBorder="1" applyAlignment="1">
      <alignment horizontal="right" vertical="top"/>
    </xf>
    <xf numFmtId="0" fontId="0" fillId="36" borderId="12" xfId="0" applyFill="1" applyBorder="1" applyAlignment="1">
      <alignment/>
    </xf>
    <xf numFmtId="4" fontId="43" fillId="36" borderId="12" xfId="0" applyNumberFormat="1" applyFont="1" applyFill="1" applyBorder="1" applyAlignment="1">
      <alignment vertical="center" wrapText="1"/>
    </xf>
    <xf numFmtId="4" fontId="43" fillId="36" borderId="0" xfId="0" applyNumberFormat="1" applyFont="1" applyFill="1" applyBorder="1" applyAlignment="1">
      <alignment vertical="center" wrapText="1"/>
    </xf>
    <xf numFmtId="4" fontId="43" fillId="34" borderId="12" xfId="0" applyNumberFormat="1" applyFont="1" applyFill="1" applyBorder="1" applyAlignment="1">
      <alignment horizontal="center" vertical="center"/>
    </xf>
    <xf numFmtId="0" fontId="44" fillId="36" borderId="13" xfId="0" applyFont="1" applyFill="1" applyBorder="1" applyAlignment="1">
      <alignment horizontal="center" vertical="center" wrapText="1"/>
    </xf>
    <xf numFmtId="0" fontId="44" fillId="36" borderId="14" xfId="0" applyFont="1" applyFill="1" applyBorder="1" applyAlignment="1">
      <alignment horizontal="center" vertical="center" wrapText="1"/>
    </xf>
    <xf numFmtId="0" fontId="44" fillId="36" borderId="15" xfId="0" applyFont="1" applyFill="1" applyBorder="1" applyAlignment="1">
      <alignment horizontal="center" vertical="center" wrapText="1"/>
    </xf>
    <xf numFmtId="0" fontId="44" fillId="36" borderId="16" xfId="0" applyFont="1" applyFill="1" applyBorder="1" applyAlignment="1">
      <alignment horizontal="center" vertical="center" wrapText="1"/>
    </xf>
    <xf numFmtId="0" fontId="44" fillId="36" borderId="17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36" borderId="18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азвание 2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tabSelected="1" zoomScale="80" zoomScaleNormal="80" zoomScalePageLayoutView="0" workbookViewId="0" topLeftCell="A1">
      <pane xSplit="2" ySplit="9" topLeftCell="C2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25" sqref="J25"/>
    </sheetView>
  </sheetViews>
  <sheetFormatPr defaultColWidth="9.140625" defaultRowHeight="15"/>
  <cols>
    <col min="1" max="1" width="22.8515625" style="1" customWidth="1"/>
    <col min="2" max="2" width="24.421875" style="1" customWidth="1"/>
    <col min="3" max="3" width="13.7109375" style="1" customWidth="1"/>
    <col min="4" max="4" width="18.57421875" style="1" customWidth="1"/>
    <col min="5" max="5" width="16.140625" style="1" customWidth="1"/>
    <col min="6" max="6" width="19.421875" style="24" customWidth="1"/>
    <col min="7" max="7" width="17.7109375" style="1" customWidth="1"/>
    <col min="8" max="8" width="19.7109375" style="27" customWidth="1"/>
    <col min="9" max="9" width="19.8515625" style="1" customWidth="1"/>
    <col min="10" max="10" width="16.8515625" style="27" customWidth="1"/>
    <col min="11" max="14" width="0.42578125" style="27" hidden="1" customWidth="1"/>
    <col min="15" max="15" width="21.8515625" style="1" customWidth="1"/>
    <col min="16" max="16" width="61.8515625" style="1" customWidth="1"/>
    <col min="17" max="16384" width="9.140625" style="1" customWidth="1"/>
  </cols>
  <sheetData>
    <row r="1" spans="1:2" ht="15.75">
      <c r="A1" s="2" t="s">
        <v>12</v>
      </c>
      <c r="B1" s="2"/>
    </row>
    <row r="2" ht="15.75">
      <c r="A2" s="2" t="s">
        <v>13</v>
      </c>
    </row>
    <row r="3" ht="15.75">
      <c r="A3" s="2" t="s">
        <v>31</v>
      </c>
    </row>
    <row r="4" spans="3:6" ht="15.75">
      <c r="C4" s="3"/>
      <c r="D4" s="3"/>
      <c r="E4" s="3"/>
      <c r="F4" s="25"/>
    </row>
    <row r="5" spans="1:14" s="4" customFormat="1" ht="37.5" customHeight="1">
      <c r="A5" s="43" t="s">
        <v>1</v>
      </c>
      <c r="B5" s="43" t="s">
        <v>0</v>
      </c>
      <c r="C5" s="39" t="s">
        <v>8</v>
      </c>
      <c r="D5" s="40"/>
      <c r="E5" s="41"/>
      <c r="F5" s="34" t="s">
        <v>9</v>
      </c>
      <c r="G5" s="39" t="s">
        <v>14</v>
      </c>
      <c r="H5" s="40"/>
      <c r="I5" s="40"/>
      <c r="J5" s="41"/>
      <c r="K5" s="36" t="s">
        <v>11</v>
      </c>
      <c r="L5" s="38"/>
      <c r="M5" s="38"/>
      <c r="N5" s="37"/>
    </row>
    <row r="6" spans="1:14" s="4" customFormat="1" ht="18.75" customHeight="1">
      <c r="A6" s="44"/>
      <c r="B6" s="44"/>
      <c r="C6" s="39" t="s">
        <v>7</v>
      </c>
      <c r="D6" s="40"/>
      <c r="E6" s="41"/>
      <c r="F6" s="42"/>
      <c r="G6" s="39" t="s">
        <v>7</v>
      </c>
      <c r="H6" s="40"/>
      <c r="I6" s="41"/>
      <c r="J6" s="26"/>
      <c r="K6" s="36" t="s">
        <v>7</v>
      </c>
      <c r="L6" s="38"/>
      <c r="M6" s="37"/>
      <c r="N6" s="26"/>
    </row>
    <row r="7" spans="1:14" s="4" customFormat="1" ht="15.75" customHeight="1">
      <c r="A7" s="44"/>
      <c r="B7" s="44"/>
      <c r="C7" s="43" t="s">
        <v>2</v>
      </c>
      <c r="D7" s="39" t="s">
        <v>3</v>
      </c>
      <c r="E7" s="41"/>
      <c r="F7" s="42"/>
      <c r="G7" s="43" t="s">
        <v>2</v>
      </c>
      <c r="H7" s="39" t="s">
        <v>3</v>
      </c>
      <c r="I7" s="41"/>
      <c r="J7" s="34" t="s">
        <v>6</v>
      </c>
      <c r="K7" s="34" t="s">
        <v>2</v>
      </c>
      <c r="L7" s="36" t="s">
        <v>3</v>
      </c>
      <c r="M7" s="37"/>
      <c r="N7" s="34" t="s">
        <v>6</v>
      </c>
    </row>
    <row r="8" spans="1:14" s="4" customFormat="1" ht="67.5" customHeight="1">
      <c r="A8" s="45"/>
      <c r="B8" s="45"/>
      <c r="C8" s="45"/>
      <c r="D8" s="15" t="s">
        <v>4</v>
      </c>
      <c r="E8" s="15" t="s">
        <v>5</v>
      </c>
      <c r="F8" s="35"/>
      <c r="G8" s="45"/>
      <c r="H8" s="26" t="s">
        <v>4</v>
      </c>
      <c r="I8" s="15" t="s">
        <v>5</v>
      </c>
      <c r="J8" s="35"/>
      <c r="K8" s="35"/>
      <c r="L8" s="26" t="s">
        <v>4</v>
      </c>
      <c r="M8" s="26" t="s">
        <v>5</v>
      </c>
      <c r="N8" s="35"/>
    </row>
    <row r="9" spans="1:14" ht="15.7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26">
        <v>6</v>
      </c>
      <c r="G9" s="16">
        <v>7</v>
      </c>
      <c r="H9" s="26">
        <v>8</v>
      </c>
      <c r="I9" s="1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</row>
    <row r="10" spans="1:14" ht="31.5">
      <c r="A10" s="46" t="s">
        <v>10</v>
      </c>
      <c r="B10" s="5" t="s">
        <v>15</v>
      </c>
      <c r="C10" s="18">
        <v>12400</v>
      </c>
      <c r="D10" s="18">
        <v>12400</v>
      </c>
      <c r="E10" s="19">
        <v>0</v>
      </c>
      <c r="F10" s="18">
        <v>9900</v>
      </c>
      <c r="G10" s="22">
        <f aca="true" t="shared" si="0" ref="G10:G20">C10-K10</f>
        <v>7320.58</v>
      </c>
      <c r="H10" s="22">
        <f aca="true" t="shared" si="1" ref="H10:H22">D10-L10</f>
        <v>7320.58</v>
      </c>
      <c r="I10" s="23">
        <v>0</v>
      </c>
      <c r="J10" s="22">
        <f aca="true" t="shared" si="2" ref="J10:J21">F10-N10</f>
        <v>5940.780000000001</v>
      </c>
      <c r="K10" s="28">
        <f>L10+M10</f>
        <v>5079.42</v>
      </c>
      <c r="L10" s="28">
        <f>4654.42+425</f>
        <v>5079.42</v>
      </c>
      <c r="M10" s="29">
        <v>0</v>
      </c>
      <c r="N10" s="30">
        <v>3959.22</v>
      </c>
    </row>
    <row r="11" spans="1:14" ht="63">
      <c r="A11" s="47"/>
      <c r="B11" s="6" t="s">
        <v>16</v>
      </c>
      <c r="C11" s="18">
        <v>10000</v>
      </c>
      <c r="D11" s="19">
        <v>10000</v>
      </c>
      <c r="E11" s="19">
        <v>0</v>
      </c>
      <c r="F11" s="18">
        <v>21000</v>
      </c>
      <c r="G11" s="22">
        <v>8203.97</v>
      </c>
      <c r="H11" s="22">
        <v>8203.97</v>
      </c>
      <c r="I11" s="23">
        <v>0</v>
      </c>
      <c r="J11" s="22">
        <v>12398.93</v>
      </c>
      <c r="K11" s="28">
        <f>L11+M11</f>
        <v>2476.035</v>
      </c>
      <c r="L11" s="28">
        <v>2476.035</v>
      </c>
      <c r="M11" s="28">
        <v>0</v>
      </c>
      <c r="N11" s="28">
        <v>12981.07</v>
      </c>
    </row>
    <row r="12" spans="1:14" ht="47.25">
      <c r="A12" s="48"/>
      <c r="B12" s="5" t="s">
        <v>17</v>
      </c>
      <c r="C12" s="18">
        <v>800</v>
      </c>
      <c r="D12" s="18">
        <v>800</v>
      </c>
      <c r="E12" s="18">
        <v>0</v>
      </c>
      <c r="F12" s="18">
        <v>200</v>
      </c>
      <c r="G12" s="22">
        <f t="shared" si="0"/>
        <v>800</v>
      </c>
      <c r="H12" s="22">
        <f t="shared" si="1"/>
        <v>800</v>
      </c>
      <c r="I12" s="23">
        <v>0</v>
      </c>
      <c r="J12" s="22">
        <f t="shared" si="2"/>
        <v>200</v>
      </c>
      <c r="K12" s="28">
        <f aca="true" t="shared" si="3" ref="K12:K25">L12+M12</f>
        <v>0</v>
      </c>
      <c r="L12" s="28">
        <v>0</v>
      </c>
      <c r="M12" s="28">
        <v>0</v>
      </c>
      <c r="N12" s="28">
        <v>0</v>
      </c>
    </row>
    <row r="13" spans="1:14" ht="31.5">
      <c r="A13" s="49" t="s">
        <v>10</v>
      </c>
      <c r="B13" s="13" t="s">
        <v>18</v>
      </c>
      <c r="C13" s="18">
        <v>12997</v>
      </c>
      <c r="D13" s="18">
        <v>12997</v>
      </c>
      <c r="E13" s="19">
        <v>0</v>
      </c>
      <c r="F13" s="18">
        <v>15128</v>
      </c>
      <c r="G13" s="22">
        <f t="shared" si="0"/>
        <v>12994.41</v>
      </c>
      <c r="H13" s="22">
        <f t="shared" si="1"/>
        <v>12994.41</v>
      </c>
      <c r="I13" s="23">
        <v>0</v>
      </c>
      <c r="J13" s="22">
        <f t="shared" si="2"/>
        <v>14394.99</v>
      </c>
      <c r="K13" s="28">
        <f>L13+M13</f>
        <v>2.59</v>
      </c>
      <c r="L13" s="28">
        <f>2.59</f>
        <v>2.59</v>
      </c>
      <c r="M13" s="28">
        <v>0</v>
      </c>
      <c r="N13" s="28">
        <f>733.01</f>
        <v>733.01</v>
      </c>
    </row>
    <row r="14" spans="1:14" ht="31.5">
      <c r="A14" s="50"/>
      <c r="B14" s="13" t="s">
        <v>19</v>
      </c>
      <c r="C14" s="33">
        <v>456438</v>
      </c>
      <c r="D14" s="18">
        <v>456438</v>
      </c>
      <c r="E14" s="19">
        <v>0</v>
      </c>
      <c r="F14" s="18">
        <v>334186</v>
      </c>
      <c r="G14" s="22">
        <v>449460.67</v>
      </c>
      <c r="H14" s="22">
        <v>449460.67</v>
      </c>
      <c r="I14" s="23">
        <v>0</v>
      </c>
      <c r="J14" s="22">
        <v>319431.42</v>
      </c>
      <c r="K14" s="28">
        <f t="shared" si="3"/>
        <v>6935.335</v>
      </c>
      <c r="L14" s="28">
        <v>6935.335</v>
      </c>
      <c r="M14" s="28">
        <v>0</v>
      </c>
      <c r="N14" s="31">
        <v>14571.707999999999</v>
      </c>
    </row>
    <row r="15" spans="1:14" ht="94.5" customHeight="1">
      <c r="A15" s="50"/>
      <c r="B15" s="13" t="s">
        <v>20</v>
      </c>
      <c r="C15" s="18">
        <v>6349686</v>
      </c>
      <c r="D15" s="18">
        <v>6349686</v>
      </c>
      <c r="E15" s="19">
        <v>0</v>
      </c>
      <c r="F15" s="18">
        <v>2876408</v>
      </c>
      <c r="G15" s="22">
        <f t="shared" si="0"/>
        <v>6185951.298</v>
      </c>
      <c r="H15" s="22">
        <f t="shared" si="1"/>
        <v>6185951.298</v>
      </c>
      <c r="I15" s="23">
        <v>0</v>
      </c>
      <c r="J15" s="22">
        <f>F15-N15</f>
        <v>2872780.584</v>
      </c>
      <c r="K15" s="28">
        <f>L15+M15</f>
        <v>163734.702</v>
      </c>
      <c r="L15" s="28">
        <v>163734.702</v>
      </c>
      <c r="M15" s="28">
        <v>0</v>
      </c>
      <c r="N15" s="31">
        <f>998.31+2629.106</f>
        <v>3627.416</v>
      </c>
    </row>
    <row r="16" spans="1:14" ht="47.25">
      <c r="A16" s="50"/>
      <c r="B16" s="13" t="s">
        <v>21</v>
      </c>
      <c r="C16" s="18">
        <v>672704</v>
      </c>
      <c r="D16" s="18">
        <v>672704</v>
      </c>
      <c r="E16" s="19">
        <v>0</v>
      </c>
      <c r="F16" s="18">
        <v>1050355</v>
      </c>
      <c r="G16" s="22">
        <v>388609.61</v>
      </c>
      <c r="H16" s="22">
        <v>388609.61</v>
      </c>
      <c r="I16" s="23">
        <v>0</v>
      </c>
      <c r="J16" s="22">
        <v>829413.55</v>
      </c>
      <c r="K16" s="28">
        <f t="shared" si="3"/>
        <v>284649.43</v>
      </c>
      <c r="L16" s="28">
        <v>284649.43</v>
      </c>
      <c r="M16" s="28">
        <v>0</v>
      </c>
      <c r="N16" s="28">
        <v>220755.52</v>
      </c>
    </row>
    <row r="17" spans="1:14" ht="34.5" customHeight="1">
      <c r="A17" s="50"/>
      <c r="B17" s="13" t="s">
        <v>22</v>
      </c>
      <c r="C17" s="18">
        <v>65354</v>
      </c>
      <c r="D17" s="18">
        <v>65354</v>
      </c>
      <c r="E17" s="19">
        <v>0</v>
      </c>
      <c r="F17" s="18">
        <v>14901</v>
      </c>
      <c r="G17" s="22">
        <v>65284.67</v>
      </c>
      <c r="H17" s="22">
        <v>65284.67</v>
      </c>
      <c r="I17" s="23">
        <v>0</v>
      </c>
      <c r="J17" s="22">
        <f t="shared" si="2"/>
        <v>14901</v>
      </c>
      <c r="K17" s="28">
        <f t="shared" si="3"/>
        <v>112.81812</v>
      </c>
      <c r="L17" s="28">
        <v>112.81812</v>
      </c>
      <c r="M17" s="28">
        <v>0</v>
      </c>
      <c r="N17" s="28">
        <v>0</v>
      </c>
    </row>
    <row r="18" spans="1:14" ht="51" customHeight="1">
      <c r="A18" s="50"/>
      <c r="B18" s="13" t="s">
        <v>23</v>
      </c>
      <c r="C18" s="18">
        <v>153013</v>
      </c>
      <c r="D18" s="18">
        <v>153013</v>
      </c>
      <c r="E18" s="19">
        <v>0</v>
      </c>
      <c r="F18" s="18">
        <v>64266</v>
      </c>
      <c r="G18" s="22">
        <f t="shared" si="0"/>
        <v>152780.41</v>
      </c>
      <c r="H18" s="22">
        <f t="shared" si="1"/>
        <v>152780.41</v>
      </c>
      <c r="I18" s="23">
        <v>0</v>
      </c>
      <c r="J18" s="22">
        <f t="shared" si="2"/>
        <v>63135.94</v>
      </c>
      <c r="K18" s="28">
        <f t="shared" si="3"/>
        <v>232.59</v>
      </c>
      <c r="L18" s="28">
        <v>232.59</v>
      </c>
      <c r="M18" s="28">
        <v>0</v>
      </c>
      <c r="N18" s="28">
        <v>1130.06</v>
      </c>
    </row>
    <row r="19" spans="1:14" ht="47.25">
      <c r="A19" s="51"/>
      <c r="B19" s="13" t="s">
        <v>24</v>
      </c>
      <c r="C19" s="18">
        <v>423936</v>
      </c>
      <c r="D19" s="18">
        <v>423936</v>
      </c>
      <c r="E19" s="19">
        <v>0</v>
      </c>
      <c r="F19" s="18">
        <v>153465</v>
      </c>
      <c r="G19" s="22">
        <v>423236</v>
      </c>
      <c r="H19" s="22">
        <v>423236</v>
      </c>
      <c r="I19" s="23">
        <v>0</v>
      </c>
      <c r="J19" s="22">
        <f t="shared" si="2"/>
        <v>152861.339</v>
      </c>
      <c r="K19" s="28">
        <f t="shared" si="3"/>
        <v>1001.35</v>
      </c>
      <c r="L19" s="28">
        <v>1001.35</v>
      </c>
      <c r="M19" s="28">
        <v>0</v>
      </c>
      <c r="N19" s="28">
        <f>346.071+257.59</f>
        <v>603.6610000000001</v>
      </c>
    </row>
    <row r="20" spans="1:14" ht="86.25" customHeight="1">
      <c r="A20" s="46" t="s">
        <v>10</v>
      </c>
      <c r="B20" s="5" t="s">
        <v>25</v>
      </c>
      <c r="C20" s="18">
        <v>324000</v>
      </c>
      <c r="D20" s="19">
        <v>324000</v>
      </c>
      <c r="E20" s="19">
        <v>0</v>
      </c>
      <c r="F20" s="18">
        <v>420000</v>
      </c>
      <c r="G20" s="22">
        <f t="shared" si="0"/>
        <v>27896.794999999984</v>
      </c>
      <c r="H20" s="22">
        <f t="shared" si="1"/>
        <v>27896.794999999984</v>
      </c>
      <c r="I20" s="23">
        <v>0</v>
      </c>
      <c r="J20" s="22">
        <v>156552.15</v>
      </c>
      <c r="K20" s="28">
        <f t="shared" si="3"/>
        <v>296103.205</v>
      </c>
      <c r="L20" s="28">
        <v>296103.205</v>
      </c>
      <c r="M20" s="28">
        <v>0</v>
      </c>
      <c r="N20" s="28">
        <v>264112.62</v>
      </c>
    </row>
    <row r="21" spans="1:14" ht="37.5" customHeight="1">
      <c r="A21" s="47"/>
      <c r="B21" s="5" t="s">
        <v>26</v>
      </c>
      <c r="C21" s="18">
        <v>21500</v>
      </c>
      <c r="D21" s="18">
        <v>21500</v>
      </c>
      <c r="E21" s="19">
        <v>0</v>
      </c>
      <c r="F21" s="18">
        <v>3000</v>
      </c>
      <c r="G21" s="22">
        <v>13297.18</v>
      </c>
      <c r="H21" s="22">
        <v>13297.18</v>
      </c>
      <c r="I21" s="23">
        <v>0</v>
      </c>
      <c r="J21" s="22">
        <f t="shared" si="2"/>
        <v>2642.76</v>
      </c>
      <c r="K21" s="28">
        <f t="shared" si="3"/>
        <v>7550.82</v>
      </c>
      <c r="L21" s="28">
        <f>7483.82+3+62+2</f>
        <v>7550.82</v>
      </c>
      <c r="M21" s="28">
        <v>0</v>
      </c>
      <c r="N21" s="30">
        <v>357.24</v>
      </c>
    </row>
    <row r="22" spans="1:15" ht="98.25" customHeight="1">
      <c r="A22" s="47"/>
      <c r="B22" s="5" t="s">
        <v>27</v>
      </c>
      <c r="C22" s="18">
        <v>17000</v>
      </c>
      <c r="D22" s="18">
        <v>17000</v>
      </c>
      <c r="E22" s="19">
        <v>0</v>
      </c>
      <c r="F22" s="21">
        <v>32000</v>
      </c>
      <c r="G22" s="22">
        <f>C22-K22</f>
        <v>10426.396</v>
      </c>
      <c r="H22" s="22">
        <f t="shared" si="1"/>
        <v>10426.396</v>
      </c>
      <c r="I22" s="23">
        <v>0</v>
      </c>
      <c r="J22" s="22">
        <f>F22-N22</f>
        <v>16777.84</v>
      </c>
      <c r="K22" s="28">
        <f t="shared" si="3"/>
        <v>6573.603999999999</v>
      </c>
      <c r="L22" s="28">
        <f>2575.504+1498.1+2500</f>
        <v>6573.603999999999</v>
      </c>
      <c r="M22" s="28">
        <v>0</v>
      </c>
      <c r="N22" s="28">
        <v>15222.16</v>
      </c>
      <c r="O22" s="17"/>
    </row>
    <row r="23" spans="1:14" ht="54.75" customHeight="1">
      <c r="A23" s="47"/>
      <c r="B23" s="5" t="s">
        <v>28</v>
      </c>
      <c r="C23" s="18">
        <v>10000</v>
      </c>
      <c r="D23" s="18">
        <v>10000</v>
      </c>
      <c r="E23" s="19">
        <v>0</v>
      </c>
      <c r="F23" s="18">
        <v>7500</v>
      </c>
      <c r="G23" s="22">
        <v>7137.61</v>
      </c>
      <c r="H23" s="22">
        <v>7137.61</v>
      </c>
      <c r="I23" s="23">
        <v>0</v>
      </c>
      <c r="J23" s="22">
        <f>F23-N23</f>
        <v>5079.5599999999995</v>
      </c>
      <c r="K23" s="28">
        <f t="shared" si="3"/>
        <v>4153.392</v>
      </c>
      <c r="L23" s="28">
        <f>4077.392+76</f>
        <v>4153.392</v>
      </c>
      <c r="M23" s="28">
        <v>0</v>
      </c>
      <c r="N23" s="30">
        <v>2420.44</v>
      </c>
    </row>
    <row r="24" spans="1:14" ht="84.75" customHeight="1">
      <c r="A24" s="47"/>
      <c r="B24" s="6" t="s">
        <v>29</v>
      </c>
      <c r="C24" s="20">
        <v>1500</v>
      </c>
      <c r="D24" s="20">
        <v>1500</v>
      </c>
      <c r="E24" s="19">
        <v>0</v>
      </c>
      <c r="F24" s="20">
        <v>1500</v>
      </c>
      <c r="G24" s="22">
        <f>C24-K24</f>
        <v>1384.39</v>
      </c>
      <c r="H24" s="22">
        <f>D24-L24</f>
        <v>1384.39</v>
      </c>
      <c r="I24" s="23">
        <v>0</v>
      </c>
      <c r="J24" s="22">
        <v>982.86</v>
      </c>
      <c r="K24" s="28">
        <f t="shared" si="3"/>
        <v>115.61</v>
      </c>
      <c r="L24" s="28">
        <f>90+25.61</f>
        <v>115.61</v>
      </c>
      <c r="M24" s="28">
        <v>0</v>
      </c>
      <c r="N24" s="28">
        <v>498</v>
      </c>
    </row>
    <row r="25" spans="1:14" ht="41.25" customHeight="1">
      <c r="A25" s="48"/>
      <c r="B25" s="12" t="s">
        <v>30</v>
      </c>
      <c r="C25" s="18">
        <v>800</v>
      </c>
      <c r="D25" s="21">
        <v>800</v>
      </c>
      <c r="E25" s="19">
        <v>0</v>
      </c>
      <c r="F25" s="18">
        <v>200</v>
      </c>
      <c r="G25" s="22">
        <f>C25-K25</f>
        <v>800</v>
      </c>
      <c r="H25" s="22">
        <f>D25-L25</f>
        <v>800</v>
      </c>
      <c r="I25" s="23">
        <v>0</v>
      </c>
      <c r="J25" s="22">
        <f>F25-N25</f>
        <v>200</v>
      </c>
      <c r="K25" s="28">
        <f t="shared" si="3"/>
        <v>0</v>
      </c>
      <c r="L25" s="28">
        <v>0</v>
      </c>
      <c r="M25" s="28">
        <v>0</v>
      </c>
      <c r="N25" s="28"/>
    </row>
    <row r="26" spans="1:11" ht="15.75">
      <c r="A26" s="10"/>
      <c r="B26" s="7"/>
      <c r="C26" s="8"/>
      <c r="D26" s="8"/>
      <c r="E26" s="9"/>
      <c r="F26" s="14"/>
      <c r="G26" s="11"/>
      <c r="H26" s="32"/>
      <c r="I26" s="11"/>
      <c r="J26" s="32"/>
      <c r="K26" s="17"/>
    </row>
    <row r="27" spans="1:11" ht="15.75">
      <c r="A27" s="10"/>
      <c r="B27" s="7"/>
      <c r="C27" s="8"/>
      <c r="D27" s="8"/>
      <c r="E27" s="9"/>
      <c r="F27" s="14"/>
      <c r="G27" s="11"/>
      <c r="H27" s="32"/>
      <c r="I27" s="11"/>
      <c r="J27" s="32"/>
      <c r="K27" s="17"/>
    </row>
    <row r="28" spans="1:11" ht="15.75">
      <c r="A28" s="10"/>
      <c r="B28" s="7"/>
      <c r="C28" s="8"/>
      <c r="D28" s="8"/>
      <c r="E28" s="9"/>
      <c r="F28" s="14"/>
      <c r="G28" s="11"/>
      <c r="H28" s="32"/>
      <c r="I28" s="11"/>
      <c r="J28" s="32"/>
      <c r="K28" s="17"/>
    </row>
  </sheetData>
  <sheetProtection/>
  <mergeCells count="20">
    <mergeCell ref="A5:A8"/>
    <mergeCell ref="B5:B8"/>
    <mergeCell ref="A10:A12"/>
    <mergeCell ref="A13:A19"/>
    <mergeCell ref="A20:A25"/>
    <mergeCell ref="J7:J8"/>
    <mergeCell ref="G7:G8"/>
    <mergeCell ref="H7:I7"/>
    <mergeCell ref="C7:C8"/>
    <mergeCell ref="D7:E7"/>
    <mergeCell ref="N7:N8"/>
    <mergeCell ref="L7:M7"/>
    <mergeCell ref="K7:K8"/>
    <mergeCell ref="K6:M6"/>
    <mergeCell ref="K5:N5"/>
    <mergeCell ref="C5:E5"/>
    <mergeCell ref="F5:F8"/>
    <mergeCell ref="G5:J5"/>
    <mergeCell ref="G6:I6"/>
    <mergeCell ref="C6:E6"/>
  </mergeCells>
  <conditionalFormatting sqref="A5:J5 A6:C6 J6 F6:G6 B26:J28 A7:J9 C10:J25">
    <cfRule type="cellIs" priority="7" dxfId="0" operator="lessThan" stopIfTrue="1">
      <formula>0</formula>
    </cfRule>
  </conditionalFormatting>
  <conditionalFormatting sqref="K5:N5 K7:N8 N6 K6">
    <cfRule type="cellIs" priority="6" dxfId="0" operator="lessThan" stopIfTrue="1">
      <formula>0</formula>
    </cfRule>
  </conditionalFormatting>
  <conditionalFormatting sqref="K9:N9">
    <cfRule type="cellIs" priority="5" dxfId="0" operator="lessThan" stopIfTrue="1">
      <formula>0</formula>
    </cfRule>
  </conditionalFormatting>
  <conditionalFormatting sqref="N14">
    <cfRule type="cellIs" priority="2" dxfId="0" operator="lessThan" stopIfTrue="1">
      <formula>0</formula>
    </cfRule>
  </conditionalFormatting>
  <conditionalFormatting sqref="B20:B25 B10:B12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Chmikhov</dc:creator>
  <cp:keywords/>
  <dc:description/>
  <cp:lastModifiedBy>User</cp:lastModifiedBy>
  <cp:lastPrinted>2024-04-26T11:26:14Z</cp:lastPrinted>
  <dcterms:created xsi:type="dcterms:W3CDTF">2015-07-29T19:49:13Z</dcterms:created>
  <dcterms:modified xsi:type="dcterms:W3CDTF">2024-04-26T11:43:54Z</dcterms:modified>
  <cp:category/>
  <cp:version/>
  <cp:contentType/>
  <cp:contentStatus/>
</cp:coreProperties>
</file>